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9440" windowHeight="811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Лист1!$A$1:$I$50</definedName>
  </definedNames>
  <calcPr calcId="124519"/>
</workbook>
</file>

<file path=xl/calcChain.xml><?xml version="1.0" encoding="utf-8"?>
<calcChain xmlns="http://schemas.openxmlformats.org/spreadsheetml/2006/main">
  <c r="F46" i="1"/>
  <c r="G46" s="1"/>
  <c r="H46" s="1"/>
  <c r="F38"/>
  <c r="F36"/>
  <c r="G36" s="1"/>
  <c r="H36" s="1"/>
  <c r="F14"/>
  <c r="G14" s="1"/>
  <c r="H14" s="1"/>
  <c r="H11"/>
  <c r="G11"/>
  <c r="F11"/>
  <c r="G8"/>
  <c r="H8" s="1"/>
  <c r="F45" l="1"/>
  <c r="G45" s="1"/>
  <c r="H45" s="1"/>
  <c r="I45" s="1"/>
  <c r="I44"/>
  <c r="G42"/>
  <c r="F49" l="1"/>
  <c r="I8"/>
  <c r="I6"/>
  <c r="I35"/>
  <c r="I18"/>
  <c r="I37"/>
  <c r="I50"/>
  <c r="I47"/>
  <c r="I46"/>
  <c r="I43"/>
  <c r="I42"/>
  <c r="F29"/>
  <c r="G29" s="1"/>
  <c r="H29" s="1"/>
  <c r="I29" s="1"/>
  <c r="I39"/>
  <c r="I38"/>
  <c r="I11"/>
  <c r="I9"/>
  <c r="G49"/>
  <c r="H49"/>
  <c r="I49" s="1"/>
  <c r="I48"/>
  <c r="I33"/>
  <c r="I41"/>
  <c r="E28"/>
  <c r="F28" s="1"/>
  <c r="G28" s="1"/>
  <c r="H28" s="1"/>
  <c r="I28" s="1"/>
  <c r="E27"/>
  <c r="F27" s="1"/>
  <c r="G27" s="1"/>
  <c r="H27" s="1"/>
  <c r="I27" s="1"/>
  <c r="I19"/>
  <c r="I20"/>
  <c r="I21"/>
  <c r="I22"/>
  <c r="H23"/>
  <c r="I23" s="1"/>
  <c r="I24"/>
  <c r="I25"/>
  <c r="G23"/>
  <c r="F23"/>
  <c r="E23"/>
  <c r="I14"/>
  <c r="I15"/>
  <c r="I16"/>
  <c r="I17"/>
  <c r="I13"/>
  <c r="G31" l="1"/>
  <c r="I36"/>
  <c r="H31" l="1"/>
  <c r="I5" l="1"/>
  <c r="I31"/>
</calcChain>
</file>

<file path=xl/sharedStrings.xml><?xml version="1.0" encoding="utf-8"?>
<sst xmlns="http://schemas.openxmlformats.org/spreadsheetml/2006/main" count="102" uniqueCount="75">
  <si>
    <r>
      <t xml:space="preserve">№ </t>
    </r>
    <r>
      <rPr>
        <b/>
        <sz val="12"/>
        <color theme="1"/>
        <rFont val="Times New Roman"/>
        <family val="1"/>
        <charset val="204"/>
      </rPr>
      <t>п/п</t>
    </r>
  </si>
  <si>
    <t>Показатели</t>
  </si>
  <si>
    <t>Единица измерения</t>
  </si>
  <si>
    <t>ожидаемое исполнение прогноза</t>
  </si>
  <si>
    <t>Прогноз</t>
  </si>
  <si>
    <t>Валовый внутренний продукт</t>
  </si>
  <si>
    <t>млн. руб.</t>
  </si>
  <si>
    <t xml:space="preserve">2. </t>
  </si>
  <si>
    <t>индекс физического объема</t>
  </si>
  <si>
    <t>% к пред.году</t>
  </si>
  <si>
    <t xml:space="preserve">Промышленность </t>
  </si>
  <si>
    <t>Объем продукции промышленности по полному кругу предприятий и организаций</t>
  </si>
  <si>
    <t>тыс. руб.</t>
  </si>
  <si>
    <t>индекс промышленного производства</t>
  </si>
  <si>
    <t>процентов к предыдущему году</t>
  </si>
  <si>
    <t xml:space="preserve">              Сельское хозяйство</t>
  </si>
  <si>
    <t>Объем  продукции сельского хозяйства  в хозяйствах всех категорий</t>
  </si>
  <si>
    <t>Индекс физического объема</t>
  </si>
  <si>
    <t>процентов к пред.году в сопоставимых ценах</t>
  </si>
  <si>
    <t>-Крупный рогатый скот</t>
  </si>
  <si>
    <t>голов</t>
  </si>
  <si>
    <t>-в т.ч. коровы</t>
  </si>
  <si>
    <t>-овцы и козы</t>
  </si>
  <si>
    <t>-лошади</t>
  </si>
  <si>
    <t>-свиньи</t>
  </si>
  <si>
    <t>Производство важнейших видов продукции все категории хозяйств</t>
  </si>
  <si>
    <t xml:space="preserve">Мясо  </t>
  </si>
  <si>
    <t>тонн</t>
  </si>
  <si>
    <t>Молоко</t>
  </si>
  <si>
    <t>Шерсть</t>
  </si>
  <si>
    <t>Зерно (в весе после доработки)</t>
  </si>
  <si>
    <t>в т.ч. кормовые</t>
  </si>
  <si>
    <t>га</t>
  </si>
  <si>
    <t>Картофель</t>
  </si>
  <si>
    <t>Овощи</t>
  </si>
  <si>
    <t xml:space="preserve">           Транспорт и связь     </t>
  </si>
  <si>
    <t>Объем пассажирских перевозок</t>
  </si>
  <si>
    <t>Чел.</t>
  </si>
  <si>
    <t>Объем грузоперевозок</t>
  </si>
  <si>
    <t>Тонн.</t>
  </si>
  <si>
    <t>Объем платных услуг связи</t>
  </si>
  <si>
    <t>Инвестиции и строительство</t>
  </si>
  <si>
    <t>Инвестиции в основной капитал за счет всех источников финансирования</t>
  </si>
  <si>
    <t>Ввод в эксплуатацию жилых домов за счет всех источников финансирования</t>
  </si>
  <si>
    <t xml:space="preserve">кв. м. </t>
  </si>
  <si>
    <t xml:space="preserve">       Рынок товаров и услуг</t>
  </si>
  <si>
    <t>Индекс потребительских цен</t>
  </si>
  <si>
    <t>декабрь к декабрю пред.года, %</t>
  </si>
  <si>
    <t>Оборот розничной торговли</t>
  </si>
  <si>
    <t>Объем платных услуг населению</t>
  </si>
  <si>
    <t>Уровень жизни</t>
  </si>
  <si>
    <t>Численность постоянного населения (среднегодовая)</t>
  </si>
  <si>
    <t>человек</t>
  </si>
  <si>
    <t>Численность трудовых ресурсов</t>
  </si>
  <si>
    <t>Человек</t>
  </si>
  <si>
    <t>Численность занятых в экономике (среднегодовая)</t>
  </si>
  <si>
    <t xml:space="preserve">Численность безработных граждан, зарегистрированных в органах государственной службы занятости </t>
  </si>
  <si>
    <t>Денежные доходы в расчете на душу населения в месяц</t>
  </si>
  <si>
    <t>Рублей</t>
  </si>
  <si>
    <t>Реальные денежные доходы населения, всего</t>
  </si>
  <si>
    <t>Фонд заработной платы</t>
  </si>
  <si>
    <t xml:space="preserve">Среднемесячная заработная плата одного работника </t>
  </si>
  <si>
    <t>рублей</t>
  </si>
  <si>
    <t xml:space="preserve">Величина прожиточного минимума в среднем на душу населения в месяц </t>
  </si>
  <si>
    <t>%</t>
  </si>
  <si>
    <t xml:space="preserve"> </t>
  </si>
  <si>
    <t>Численность населения с денежными доходами ниже прожиточного минимума в % ко всему населению</t>
  </si>
  <si>
    <t>Сельское хозяйство</t>
  </si>
  <si>
    <t>2023г.</t>
  </si>
  <si>
    <t>2020г. Отчет</t>
  </si>
  <si>
    <t>2021г.</t>
  </si>
  <si>
    <t>2022г</t>
  </si>
  <si>
    <t>2024г.</t>
  </si>
  <si>
    <t>2024 г. в % к 2020г.</t>
  </si>
  <si>
    <t>ОСНОВНЫЕ ПАРАМЕТРЫ 
прогноза социально-экономического развития сельского поселения сумона Кара- Чыраанский  "Сут-Хольский кожуун" Республики Тыва на 2022 год и на плановый период 2023 и 2024 годов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</si>
</sst>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left" indent="5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0" fillId="2" borderId="4" xfId="0" applyFill="1" applyBorder="1" applyAlignment="1"/>
    <xf numFmtId="164" fontId="1" fillId="2" borderId="4" xfId="0" applyNumberFormat="1" applyFont="1" applyFill="1" applyBorder="1" applyAlignment="1">
      <alignment horizontal="center" vertical="top" wrapText="1"/>
    </xf>
    <xf numFmtId="0" fontId="0" fillId="2" borderId="4" xfId="0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view="pageBreakPreview" topLeftCell="A44" zoomScaleSheetLayoutView="100" workbookViewId="0">
      <selection activeCell="D48" sqref="D48"/>
    </sheetView>
  </sheetViews>
  <sheetFormatPr defaultRowHeight="15"/>
  <cols>
    <col min="1" max="1" width="5.85546875" customWidth="1"/>
    <col min="2" max="2" width="46.42578125" customWidth="1"/>
    <col min="3" max="3" width="16.85546875" customWidth="1"/>
    <col min="4" max="4" width="13" customWidth="1"/>
    <col min="5" max="5" width="16" customWidth="1"/>
    <col min="6" max="6" width="13.42578125" customWidth="1"/>
    <col min="7" max="7" width="12.28515625" customWidth="1"/>
    <col min="8" max="8" width="13.28515625" customWidth="1"/>
    <col min="9" max="9" width="16.28515625" customWidth="1"/>
  </cols>
  <sheetData>
    <row r="1" spans="1:12" ht="36.75" customHeight="1">
      <c r="A1" s="25" t="s">
        <v>74</v>
      </c>
      <c r="B1" s="25"/>
      <c r="C1" s="25"/>
      <c r="D1" s="25"/>
      <c r="E1" s="25"/>
      <c r="F1" s="25"/>
      <c r="G1" s="25"/>
      <c r="H1" s="25"/>
      <c r="I1" s="25"/>
    </row>
    <row r="2" spans="1:12" ht="87.75" customHeight="1">
      <c r="A2" s="26"/>
      <c r="B2" s="26"/>
      <c r="C2" s="26"/>
      <c r="D2" s="26"/>
      <c r="E2" s="26"/>
      <c r="F2" s="26"/>
      <c r="G2" s="26"/>
      <c r="H2" s="26"/>
      <c r="I2" s="26"/>
    </row>
    <row r="3" spans="1:12" ht="15.75">
      <c r="A3" s="29" t="s">
        <v>0</v>
      </c>
      <c r="B3" s="30" t="s">
        <v>1</v>
      </c>
      <c r="C3" s="30" t="s">
        <v>2</v>
      </c>
      <c r="D3" s="30" t="s">
        <v>69</v>
      </c>
      <c r="E3" s="5" t="s">
        <v>70</v>
      </c>
      <c r="F3" s="30" t="s">
        <v>4</v>
      </c>
      <c r="G3" s="30"/>
      <c r="H3" s="30"/>
      <c r="I3" s="30" t="s">
        <v>73</v>
      </c>
    </row>
    <row r="4" spans="1:12" ht="38.25">
      <c r="A4" s="29"/>
      <c r="B4" s="30"/>
      <c r="C4" s="30"/>
      <c r="D4" s="30"/>
      <c r="E4" s="6" t="s">
        <v>3</v>
      </c>
      <c r="F4" s="5" t="s">
        <v>71</v>
      </c>
      <c r="G4" s="5" t="s">
        <v>68</v>
      </c>
      <c r="H4" s="5" t="s">
        <v>72</v>
      </c>
      <c r="I4" s="30"/>
    </row>
    <row r="5" spans="1:12" ht="15.75">
      <c r="A5" s="7">
        <v>1</v>
      </c>
      <c r="B5" s="9" t="s">
        <v>5</v>
      </c>
      <c r="C5" s="10" t="s">
        <v>6</v>
      </c>
      <c r="D5" s="13">
        <v>5230</v>
      </c>
      <c r="E5" s="13">
        <v>5231</v>
      </c>
      <c r="F5" s="13">
        <v>5300</v>
      </c>
      <c r="G5" s="13">
        <v>5450</v>
      </c>
      <c r="H5" s="13">
        <v>5500</v>
      </c>
      <c r="I5" s="13">
        <f>H5/D5*100</f>
        <v>105.16252390057362</v>
      </c>
    </row>
    <row r="6" spans="1:12" ht="15.75">
      <c r="A6" s="7" t="s">
        <v>7</v>
      </c>
      <c r="B6" s="11" t="s">
        <v>8</v>
      </c>
      <c r="C6" s="10" t="s">
        <v>9</v>
      </c>
      <c r="D6" s="7">
        <v>100.4</v>
      </c>
      <c r="E6" s="7">
        <v>105.2</v>
      </c>
      <c r="F6" s="7">
        <v>102</v>
      </c>
      <c r="G6" s="7">
        <v>102.2</v>
      </c>
      <c r="H6" s="7">
        <v>102.5</v>
      </c>
      <c r="I6" s="13">
        <f>H6/D6*100</f>
        <v>102.09163346613546</v>
      </c>
    </row>
    <row r="7" spans="1:12" ht="16.5" customHeight="1">
      <c r="A7" s="9"/>
      <c r="B7" s="9" t="s">
        <v>10</v>
      </c>
      <c r="C7" s="9"/>
      <c r="D7" s="9"/>
      <c r="E7" s="9"/>
      <c r="F7" s="9"/>
      <c r="G7" s="9"/>
      <c r="H7" s="9"/>
      <c r="I7" s="23"/>
    </row>
    <row r="8" spans="1:12" ht="31.5">
      <c r="A8" s="22">
        <v>3</v>
      </c>
      <c r="B8" s="11" t="s">
        <v>11</v>
      </c>
      <c r="C8" s="10" t="s">
        <v>12</v>
      </c>
      <c r="D8" s="22">
        <v>910</v>
      </c>
      <c r="E8" s="13">
        <v>950</v>
      </c>
      <c r="F8" s="22">
        <v>980</v>
      </c>
      <c r="G8" s="22">
        <f>F8+202</f>
        <v>1182</v>
      </c>
      <c r="H8" s="22">
        <f>G8+202</f>
        <v>1384</v>
      </c>
      <c r="I8" s="13">
        <f>H8/D8*100</f>
        <v>152.08791208791209</v>
      </c>
      <c r="L8" t="s">
        <v>65</v>
      </c>
    </row>
    <row r="9" spans="1:12" ht="26.25" customHeight="1">
      <c r="A9" s="7">
        <v>4</v>
      </c>
      <c r="B9" s="11" t="s">
        <v>13</v>
      </c>
      <c r="C9" s="10" t="s">
        <v>14</v>
      </c>
      <c r="D9" s="7">
        <v>100.4</v>
      </c>
      <c r="E9" s="7">
        <v>100.7</v>
      </c>
      <c r="F9" s="7">
        <v>101.2</v>
      </c>
      <c r="G9" s="7">
        <v>101.9</v>
      </c>
      <c r="H9" s="7">
        <v>102.3</v>
      </c>
      <c r="I9" s="13">
        <f>H9/D9*100</f>
        <v>101.89243027888446</v>
      </c>
    </row>
    <row r="10" spans="1:12" ht="16.5" customHeight="1">
      <c r="A10" s="9" t="s">
        <v>15</v>
      </c>
      <c r="B10" s="19" t="s">
        <v>67</v>
      </c>
      <c r="C10" s="12"/>
      <c r="D10" s="12"/>
      <c r="E10" s="12"/>
      <c r="F10" s="12"/>
      <c r="G10" s="12"/>
      <c r="H10" s="12"/>
      <c r="I10" s="13"/>
    </row>
    <row r="11" spans="1:12" ht="34.5" customHeight="1">
      <c r="A11" s="22">
        <v>5</v>
      </c>
      <c r="B11" s="11" t="s">
        <v>16</v>
      </c>
      <c r="C11" s="10" t="s">
        <v>6</v>
      </c>
      <c r="D11" s="22">
        <v>4123</v>
      </c>
      <c r="E11" s="13">
        <v>4200</v>
      </c>
      <c r="F11" s="13">
        <f>E11+903</f>
        <v>5103</v>
      </c>
      <c r="G11" s="8">
        <f>F11+903</f>
        <v>6006</v>
      </c>
      <c r="H11" s="8">
        <f>G11+903</f>
        <v>6909</v>
      </c>
      <c r="I11" s="13">
        <f>H11/D11*100</f>
        <v>167.57215619694398</v>
      </c>
    </row>
    <row r="12" spans="1:12" ht="38.25" customHeight="1">
      <c r="A12" s="7">
        <v>6</v>
      </c>
      <c r="B12" s="11" t="s">
        <v>17</v>
      </c>
      <c r="C12" s="10" t="s">
        <v>18</v>
      </c>
      <c r="D12" s="7">
        <v>100.5</v>
      </c>
      <c r="E12" s="7">
        <v>100.1</v>
      </c>
      <c r="F12" s="7">
        <v>100.5</v>
      </c>
      <c r="G12" s="13">
        <v>101</v>
      </c>
      <c r="H12" s="7">
        <v>101.5</v>
      </c>
      <c r="I12" s="13">
        <v>101</v>
      </c>
    </row>
    <row r="13" spans="1:12" ht="15.75">
      <c r="A13" s="7">
        <v>7</v>
      </c>
      <c r="B13" s="11" t="s">
        <v>19</v>
      </c>
      <c r="C13" s="10" t="s">
        <v>20</v>
      </c>
      <c r="D13" s="7">
        <v>839</v>
      </c>
      <c r="E13" s="8">
        <v>850</v>
      </c>
      <c r="F13" s="8">
        <v>892</v>
      </c>
      <c r="G13" s="8">
        <v>905</v>
      </c>
      <c r="H13" s="8">
        <v>940</v>
      </c>
      <c r="I13" s="13">
        <f t="shared" ref="I13:I25" si="0">H13/D13*100</f>
        <v>112.03814064362336</v>
      </c>
    </row>
    <row r="14" spans="1:12" ht="15.75">
      <c r="A14" s="7">
        <v>8</v>
      </c>
      <c r="B14" s="11" t="s">
        <v>21</v>
      </c>
      <c r="C14" s="10" t="s">
        <v>20</v>
      </c>
      <c r="D14" s="7">
        <v>334</v>
      </c>
      <c r="E14" s="8">
        <v>350</v>
      </c>
      <c r="F14" s="8">
        <f>E14+22</f>
        <v>372</v>
      </c>
      <c r="G14" s="8">
        <f t="shared" ref="G14:H14" si="1">F14+22</f>
        <v>394</v>
      </c>
      <c r="H14" s="8">
        <f t="shared" si="1"/>
        <v>416</v>
      </c>
      <c r="I14" s="13">
        <f t="shared" si="0"/>
        <v>124.55089820359282</v>
      </c>
    </row>
    <row r="15" spans="1:12" ht="15.75">
      <c r="A15" s="7">
        <v>9</v>
      </c>
      <c r="B15" s="11" t="s">
        <v>22</v>
      </c>
      <c r="C15" s="10" t="s">
        <v>20</v>
      </c>
      <c r="D15" s="7">
        <v>5650</v>
      </c>
      <c r="E15" s="8">
        <v>5729</v>
      </c>
      <c r="F15" s="8">
        <v>5856</v>
      </c>
      <c r="G15" s="8">
        <v>5900</v>
      </c>
      <c r="H15" s="8">
        <v>6104</v>
      </c>
      <c r="I15" s="13">
        <f t="shared" si="0"/>
        <v>108.0353982300885</v>
      </c>
    </row>
    <row r="16" spans="1:12" ht="15.75">
      <c r="A16" s="7">
        <v>10</v>
      </c>
      <c r="B16" s="11" t="s">
        <v>23</v>
      </c>
      <c r="C16" s="10" t="s">
        <v>20</v>
      </c>
      <c r="D16" s="7">
        <v>310</v>
      </c>
      <c r="E16" s="8">
        <v>325</v>
      </c>
      <c r="F16" s="8">
        <v>340</v>
      </c>
      <c r="G16" s="8">
        <v>342</v>
      </c>
      <c r="H16" s="8">
        <v>350</v>
      </c>
      <c r="I16" s="13">
        <f t="shared" si="0"/>
        <v>112.90322580645163</v>
      </c>
    </row>
    <row r="17" spans="1:9" ht="15.75">
      <c r="A17" s="7">
        <v>11</v>
      </c>
      <c r="B17" s="11" t="s">
        <v>24</v>
      </c>
      <c r="C17" s="10" t="s">
        <v>20</v>
      </c>
      <c r="D17" s="7">
        <v>31</v>
      </c>
      <c r="E17" s="8">
        <v>35</v>
      </c>
      <c r="F17" s="8">
        <v>42</v>
      </c>
      <c r="G17" s="8">
        <v>56</v>
      </c>
      <c r="H17" s="8">
        <v>63</v>
      </c>
      <c r="I17" s="13">
        <f t="shared" si="0"/>
        <v>203.2258064516129</v>
      </c>
    </row>
    <row r="18" spans="1:9" ht="40.5" customHeight="1">
      <c r="A18" s="14"/>
      <c r="B18" s="9" t="s">
        <v>25</v>
      </c>
      <c r="C18" s="10" t="s">
        <v>18</v>
      </c>
      <c r="D18" s="15">
        <v>101</v>
      </c>
      <c r="E18" s="16">
        <v>101.5</v>
      </c>
      <c r="F18" s="16">
        <v>101.7</v>
      </c>
      <c r="G18" s="17">
        <v>102</v>
      </c>
      <c r="H18" s="16">
        <v>102.2</v>
      </c>
      <c r="I18" s="16">
        <f t="shared" si="0"/>
        <v>101.1881188118812</v>
      </c>
    </row>
    <row r="19" spans="1:9" ht="15.75">
      <c r="A19" s="7">
        <v>12</v>
      </c>
      <c r="B19" s="11" t="s">
        <v>26</v>
      </c>
      <c r="C19" s="10" t="s">
        <v>27</v>
      </c>
      <c r="D19" s="7">
        <v>43</v>
      </c>
      <c r="E19" s="8">
        <v>44</v>
      </c>
      <c r="F19" s="8">
        <v>44</v>
      </c>
      <c r="G19" s="8">
        <v>45</v>
      </c>
      <c r="H19" s="8">
        <v>47</v>
      </c>
      <c r="I19" s="13">
        <f t="shared" si="0"/>
        <v>109.30232558139534</v>
      </c>
    </row>
    <row r="20" spans="1:9" ht="15.75">
      <c r="A20" s="7">
        <v>13</v>
      </c>
      <c r="B20" s="11" t="s">
        <v>28</v>
      </c>
      <c r="C20" s="10" t="s">
        <v>27</v>
      </c>
      <c r="D20" s="7">
        <v>18</v>
      </c>
      <c r="E20" s="8">
        <v>18</v>
      </c>
      <c r="F20" s="8">
        <v>20</v>
      </c>
      <c r="G20" s="8">
        <v>20</v>
      </c>
      <c r="H20" s="8">
        <v>21</v>
      </c>
      <c r="I20" s="13">
        <f t="shared" si="0"/>
        <v>116.66666666666667</v>
      </c>
    </row>
    <row r="21" spans="1:9" ht="15.75">
      <c r="A21" s="7">
        <v>14</v>
      </c>
      <c r="B21" s="11" t="s">
        <v>29</v>
      </c>
      <c r="C21" s="10" t="s">
        <v>27</v>
      </c>
      <c r="D21" s="7">
        <v>15</v>
      </c>
      <c r="E21" s="8">
        <v>15</v>
      </c>
      <c r="F21" s="8">
        <v>17</v>
      </c>
      <c r="G21" s="8">
        <v>18</v>
      </c>
      <c r="H21" s="8">
        <v>20</v>
      </c>
      <c r="I21" s="13">
        <f t="shared" si="0"/>
        <v>133.33333333333331</v>
      </c>
    </row>
    <row r="22" spans="1:9" ht="15.75">
      <c r="A22" s="28">
        <v>15</v>
      </c>
      <c r="B22" s="11" t="s">
        <v>30</v>
      </c>
      <c r="C22" s="10" t="s">
        <v>27</v>
      </c>
      <c r="D22" s="22">
        <v>3648</v>
      </c>
      <c r="E22" s="8">
        <v>3872</v>
      </c>
      <c r="F22" s="8">
        <v>3872</v>
      </c>
      <c r="G22" s="8">
        <v>3872</v>
      </c>
      <c r="H22" s="8">
        <v>3872</v>
      </c>
      <c r="I22" s="13">
        <f t="shared" si="0"/>
        <v>106.14035087719299</v>
      </c>
    </row>
    <row r="23" spans="1:9" ht="15.75">
      <c r="A23" s="28"/>
      <c r="B23" s="11" t="s">
        <v>31</v>
      </c>
      <c r="C23" s="10" t="s">
        <v>32</v>
      </c>
      <c r="D23" s="18">
        <v>4750</v>
      </c>
      <c r="E23" s="8">
        <f t="shared" ref="E23" si="2">D23*101.5%</f>
        <v>4821.2499999999991</v>
      </c>
      <c r="F23" s="8">
        <f t="shared" ref="F23" si="3">D23*101.7%</f>
        <v>4830.7500000000009</v>
      </c>
      <c r="G23" s="8">
        <f t="shared" ref="G23" si="4">D23*102%</f>
        <v>4845</v>
      </c>
      <c r="H23" s="8">
        <f t="shared" ref="H23" si="5">D23*102.2%</f>
        <v>4854.5</v>
      </c>
      <c r="I23" s="13">
        <f t="shared" si="0"/>
        <v>102.2</v>
      </c>
    </row>
    <row r="24" spans="1:9" ht="15.75">
      <c r="A24" s="7">
        <v>16</v>
      </c>
      <c r="B24" s="11" t="s">
        <v>33</v>
      </c>
      <c r="C24" s="10" t="s">
        <v>27</v>
      </c>
      <c r="D24" s="7">
        <v>277</v>
      </c>
      <c r="E24" s="8">
        <v>281</v>
      </c>
      <c r="F24" s="8">
        <v>282</v>
      </c>
      <c r="G24" s="8">
        <v>283</v>
      </c>
      <c r="H24" s="8">
        <v>283</v>
      </c>
      <c r="I24" s="13">
        <f t="shared" si="0"/>
        <v>102.16606498194946</v>
      </c>
    </row>
    <row r="25" spans="1:9" ht="15.75">
      <c r="A25" s="7">
        <v>17</v>
      </c>
      <c r="B25" s="11" t="s">
        <v>34</v>
      </c>
      <c r="C25" s="10" t="s">
        <v>27</v>
      </c>
      <c r="D25" s="7">
        <v>175</v>
      </c>
      <c r="E25" s="8">
        <v>172</v>
      </c>
      <c r="F25" s="8">
        <v>174</v>
      </c>
      <c r="G25" s="8">
        <v>176</v>
      </c>
      <c r="H25" s="8">
        <v>178</v>
      </c>
      <c r="I25" s="13">
        <f t="shared" si="0"/>
        <v>101.71428571428571</v>
      </c>
    </row>
    <row r="26" spans="1:9" ht="15.75">
      <c r="A26" s="27" t="s">
        <v>35</v>
      </c>
      <c r="B26" s="27"/>
      <c r="C26" s="27"/>
      <c r="D26" s="27"/>
      <c r="E26" s="27"/>
      <c r="F26" s="27"/>
      <c r="G26" s="27"/>
      <c r="H26" s="27"/>
      <c r="I26" s="27"/>
    </row>
    <row r="27" spans="1:9" ht="22.5" customHeight="1">
      <c r="A27" s="7">
        <v>18</v>
      </c>
      <c r="B27" s="11" t="s">
        <v>36</v>
      </c>
      <c r="C27" s="10" t="s">
        <v>37</v>
      </c>
      <c r="D27" s="7">
        <v>28</v>
      </c>
      <c r="E27" s="8">
        <f>D27*101.5%</f>
        <v>28.419999999999998</v>
      </c>
      <c r="F27" s="8">
        <f>E27*101.7%</f>
        <v>28.90314</v>
      </c>
      <c r="G27" s="8">
        <f>F27*102%</f>
        <v>29.481202800000002</v>
      </c>
      <c r="H27" s="8">
        <f>G27*102.2%</f>
        <v>30.129789261600003</v>
      </c>
      <c r="I27" s="13">
        <f>H27/D27*100</f>
        <v>107.60639022000001</v>
      </c>
    </row>
    <row r="28" spans="1:9" ht="15.75">
      <c r="A28" s="7">
        <v>19</v>
      </c>
      <c r="B28" s="11" t="s">
        <v>38</v>
      </c>
      <c r="C28" s="10" t="s">
        <v>39</v>
      </c>
      <c r="D28" s="7">
        <v>25</v>
      </c>
      <c r="E28" s="8">
        <f>D28*101.5%</f>
        <v>25.374999999999996</v>
      </c>
      <c r="F28" s="8">
        <f>E28*101.7%</f>
        <v>25.806374999999999</v>
      </c>
      <c r="G28" s="8">
        <f>F28*102%</f>
        <v>26.322502499999999</v>
      </c>
      <c r="H28" s="8">
        <f>G28*102.2%</f>
        <v>26.901597554999999</v>
      </c>
      <c r="I28" s="13">
        <f>H28/D28*100</f>
        <v>107.60639022000001</v>
      </c>
    </row>
    <row r="29" spans="1:9" ht="15.75">
      <c r="A29" s="7">
        <v>20</v>
      </c>
      <c r="B29" s="11" t="s">
        <v>40</v>
      </c>
      <c r="C29" s="10" t="s">
        <v>12</v>
      </c>
      <c r="D29" s="7">
        <v>0</v>
      </c>
      <c r="E29" s="8">
        <v>0</v>
      </c>
      <c r="F29" s="8">
        <f t="shared" ref="F29:H29" si="6">E29*101.5%</f>
        <v>0</v>
      </c>
      <c r="G29" s="8">
        <f t="shared" si="6"/>
        <v>0</v>
      </c>
      <c r="H29" s="8">
        <f t="shared" si="6"/>
        <v>0</v>
      </c>
      <c r="I29" s="13" t="e">
        <f>H29/D29*100</f>
        <v>#DIV/0!</v>
      </c>
    </row>
    <row r="30" spans="1:9" ht="16.5" customHeight="1">
      <c r="A30" s="9"/>
      <c r="B30" s="9" t="s">
        <v>41</v>
      </c>
      <c r="C30" s="9"/>
      <c r="D30" s="9"/>
      <c r="E30" s="8"/>
      <c r="F30" s="8"/>
      <c r="G30" s="8"/>
      <c r="H30" s="8"/>
      <c r="I30" s="13">
        <v>0</v>
      </c>
    </row>
    <row r="31" spans="1:9" ht="36.75" customHeight="1">
      <c r="A31" s="7">
        <v>21</v>
      </c>
      <c r="B31" s="11" t="s">
        <v>42</v>
      </c>
      <c r="C31" s="10" t="s">
        <v>12</v>
      </c>
      <c r="D31" s="13">
        <v>0</v>
      </c>
      <c r="E31" s="8">
        <v>0</v>
      </c>
      <c r="F31" s="8">
        <v>0</v>
      </c>
      <c r="G31" s="8">
        <f t="shared" ref="G31" si="7">F31*102%</f>
        <v>0</v>
      </c>
      <c r="H31" s="8">
        <f>G31*102%</f>
        <v>0</v>
      </c>
      <c r="I31" s="13" t="e">
        <f t="shared" ref="I31" si="8">H31/D31*100</f>
        <v>#DIV/0!</v>
      </c>
    </row>
    <row r="32" spans="1:9" ht="44.25" customHeight="1">
      <c r="A32" s="7">
        <v>22</v>
      </c>
      <c r="B32" s="11" t="s">
        <v>17</v>
      </c>
      <c r="C32" s="10" t="s">
        <v>18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13">
        <v>0</v>
      </c>
    </row>
    <row r="33" spans="1:9" ht="33" customHeight="1">
      <c r="A33" s="22">
        <v>23</v>
      </c>
      <c r="B33" s="11" t="s">
        <v>43</v>
      </c>
      <c r="C33" s="10" t="s">
        <v>44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13" t="e">
        <f>H33/D33*100</f>
        <v>#DIV/0!</v>
      </c>
    </row>
    <row r="34" spans="1:9" ht="16.5" customHeight="1">
      <c r="A34" s="9" t="s">
        <v>45</v>
      </c>
      <c r="B34" s="9" t="s">
        <v>45</v>
      </c>
      <c r="C34" s="9"/>
      <c r="D34" s="9"/>
      <c r="E34" s="9"/>
      <c r="F34" s="9"/>
      <c r="G34" s="9"/>
      <c r="H34" s="9"/>
      <c r="I34" s="9"/>
    </row>
    <row r="35" spans="1:9" ht="30.75" customHeight="1">
      <c r="A35" s="7">
        <v>24</v>
      </c>
      <c r="B35" s="11" t="s">
        <v>46</v>
      </c>
      <c r="C35" s="10" t="s">
        <v>47</v>
      </c>
      <c r="D35" s="15">
        <v>101</v>
      </c>
      <c r="E35" s="15">
        <v>101.5</v>
      </c>
      <c r="F35" s="15">
        <v>101.7</v>
      </c>
      <c r="G35" s="15">
        <v>102.2</v>
      </c>
      <c r="H35" s="15">
        <v>102</v>
      </c>
      <c r="I35" s="16">
        <f>H35/D35*100</f>
        <v>100.99009900990099</v>
      </c>
    </row>
    <row r="36" spans="1:9" ht="15.75">
      <c r="A36" s="7">
        <v>25</v>
      </c>
      <c r="B36" s="11" t="s">
        <v>48</v>
      </c>
      <c r="C36" s="10" t="s">
        <v>12</v>
      </c>
      <c r="D36" s="22">
        <v>515</v>
      </c>
      <c r="E36" s="8">
        <v>515</v>
      </c>
      <c r="F36" s="8">
        <f>E36*102.7%</f>
        <v>528.90500000000009</v>
      </c>
      <c r="G36" s="8">
        <f>F36*102.2%</f>
        <v>540.54091000000005</v>
      </c>
      <c r="H36" s="8">
        <f>G36*102.1%</f>
        <v>551.89226911000003</v>
      </c>
      <c r="I36" s="13">
        <f>H36/D36*100</f>
        <v>107.1635474</v>
      </c>
    </row>
    <row r="37" spans="1:9" ht="36.75" customHeight="1">
      <c r="A37" s="7">
        <v>26</v>
      </c>
      <c r="B37" s="11" t="s">
        <v>17</v>
      </c>
      <c r="C37" s="10" t="s">
        <v>18</v>
      </c>
      <c r="D37" s="15">
        <v>0</v>
      </c>
      <c r="E37" s="16">
        <v>0</v>
      </c>
      <c r="F37" s="16">
        <v>0</v>
      </c>
      <c r="G37" s="16">
        <v>0</v>
      </c>
      <c r="H37" s="17">
        <v>0</v>
      </c>
      <c r="I37" s="16" t="e">
        <f>H37/D37*100</f>
        <v>#DIV/0!</v>
      </c>
    </row>
    <row r="38" spans="1:9" ht="15.75">
      <c r="A38" s="7">
        <v>27</v>
      </c>
      <c r="B38" s="11" t="s">
        <v>49</v>
      </c>
      <c r="C38" s="7" t="s">
        <v>12</v>
      </c>
      <c r="D38" s="7">
        <v>135</v>
      </c>
      <c r="E38" s="8">
        <v>135</v>
      </c>
      <c r="F38" s="8">
        <f>E38*102.5%</f>
        <v>138.375</v>
      </c>
      <c r="G38" s="8">
        <v>141</v>
      </c>
      <c r="H38" s="8">
        <v>145</v>
      </c>
      <c r="I38" s="13">
        <f>H38/D38*100</f>
        <v>107.40740740740742</v>
      </c>
    </row>
    <row r="39" spans="1:9" ht="36">
      <c r="A39" s="7">
        <v>28</v>
      </c>
      <c r="B39" s="11" t="s">
        <v>17</v>
      </c>
      <c r="C39" s="10" t="s">
        <v>18</v>
      </c>
      <c r="D39" s="15">
        <v>101</v>
      </c>
      <c r="E39" s="15">
        <v>101</v>
      </c>
      <c r="F39" s="15">
        <v>101.5</v>
      </c>
      <c r="G39" s="15">
        <v>102</v>
      </c>
      <c r="H39" s="15">
        <v>102</v>
      </c>
      <c r="I39" s="16">
        <f>H39/D39*100</f>
        <v>100.99009900990099</v>
      </c>
    </row>
    <row r="40" spans="1:9" ht="16.5" customHeight="1">
      <c r="A40" s="9"/>
      <c r="B40" s="9" t="s">
        <v>50</v>
      </c>
      <c r="C40" s="9"/>
      <c r="D40" s="9"/>
      <c r="E40" s="9"/>
      <c r="F40" s="9"/>
      <c r="G40" s="9"/>
      <c r="H40" s="9"/>
      <c r="I40" s="9"/>
    </row>
    <row r="41" spans="1:9" ht="33.75" customHeight="1">
      <c r="A41" s="7">
        <v>29</v>
      </c>
      <c r="B41" s="11" t="s">
        <v>51</v>
      </c>
      <c r="C41" s="10" t="s">
        <v>52</v>
      </c>
      <c r="D41" s="7">
        <v>991</v>
      </c>
      <c r="E41" s="7">
        <v>995</v>
      </c>
      <c r="F41" s="8">
        <v>998</v>
      </c>
      <c r="G41" s="8">
        <v>1001</v>
      </c>
      <c r="H41" s="8">
        <v>1006</v>
      </c>
      <c r="I41" s="13">
        <f>H41/D41*100</f>
        <v>101.51362260343089</v>
      </c>
    </row>
    <row r="42" spans="1:9" ht="15.75">
      <c r="A42" s="7">
        <v>30</v>
      </c>
      <c r="B42" s="11" t="s">
        <v>53</v>
      </c>
      <c r="C42" s="10" t="s">
        <v>54</v>
      </c>
      <c r="D42" s="7">
        <v>438</v>
      </c>
      <c r="E42" s="8">
        <v>449</v>
      </c>
      <c r="F42" s="8">
        <v>452</v>
      </c>
      <c r="G42" s="8">
        <f t="shared" ref="F42:H42" si="9">F42+15</f>
        <v>467</v>
      </c>
      <c r="H42" s="8">
        <v>472</v>
      </c>
      <c r="I42" s="13">
        <f>H42/D42*100</f>
        <v>107.76255707762556</v>
      </c>
    </row>
    <row r="43" spans="1:9" ht="31.5">
      <c r="A43" s="7">
        <v>31</v>
      </c>
      <c r="B43" s="11" t="s">
        <v>55</v>
      </c>
      <c r="C43" s="20" t="s">
        <v>54</v>
      </c>
      <c r="D43" s="21">
        <v>225</v>
      </c>
      <c r="E43" s="15">
        <v>225</v>
      </c>
      <c r="F43" s="15">
        <v>228</v>
      </c>
      <c r="G43" s="15">
        <v>229</v>
      </c>
      <c r="H43" s="15">
        <v>231</v>
      </c>
      <c r="I43" s="16">
        <f>H43/D43*100</f>
        <v>102.66666666666666</v>
      </c>
    </row>
    <row r="44" spans="1:9" ht="53.25" customHeight="1">
      <c r="A44" s="7">
        <v>32</v>
      </c>
      <c r="B44" s="11" t="s">
        <v>56</v>
      </c>
      <c r="C44" s="20" t="s">
        <v>54</v>
      </c>
      <c r="D44" s="15">
        <v>53</v>
      </c>
      <c r="E44" s="15">
        <v>53</v>
      </c>
      <c r="F44" s="15">
        <v>55</v>
      </c>
      <c r="G44" s="15">
        <v>57</v>
      </c>
      <c r="H44" s="15">
        <v>57</v>
      </c>
      <c r="I44" s="16">
        <f>H44/D44*100</f>
        <v>107.54716981132076</v>
      </c>
    </row>
    <row r="45" spans="1:9" ht="31.5">
      <c r="A45" s="7">
        <v>33</v>
      </c>
      <c r="B45" s="11" t="s">
        <v>57</v>
      </c>
      <c r="C45" s="20" t="s">
        <v>58</v>
      </c>
      <c r="D45" s="15">
        <v>10742</v>
      </c>
      <c r="E45" s="15">
        <v>11206.5</v>
      </c>
      <c r="F45" s="15">
        <f>E45+120</f>
        <v>11326.5</v>
      </c>
      <c r="G45" s="15">
        <f t="shared" ref="G45:H45" si="10">F45+245</f>
        <v>11571.5</v>
      </c>
      <c r="H45" s="15">
        <f t="shared" si="10"/>
        <v>11816.5</v>
      </c>
      <c r="I45" s="16">
        <f>H45/D45*100</f>
        <v>110.00279277601936</v>
      </c>
    </row>
    <row r="46" spans="1:9" ht="31.5">
      <c r="A46" s="7">
        <v>34</v>
      </c>
      <c r="B46" s="11" t="s">
        <v>59</v>
      </c>
      <c r="C46" s="20" t="s">
        <v>12</v>
      </c>
      <c r="D46" s="15">
        <v>21021</v>
      </c>
      <c r="E46" s="15">
        <v>21021</v>
      </c>
      <c r="F46" s="17">
        <f>E46*100.1%</f>
        <v>21042.020999999997</v>
      </c>
      <c r="G46" s="17">
        <f>F46*100.1%</f>
        <v>21063.063020999994</v>
      </c>
      <c r="H46" s="17">
        <f>G46*100.1%</f>
        <v>21084.126084020991</v>
      </c>
      <c r="I46" s="16">
        <f t="shared" ref="I46:I50" si="11">H46/D46*100</f>
        <v>100.30030009999994</v>
      </c>
    </row>
    <row r="47" spans="1:9" ht="15.75">
      <c r="A47" s="22">
        <v>35</v>
      </c>
      <c r="B47" s="11" t="s">
        <v>60</v>
      </c>
      <c r="C47" s="10" t="s">
        <v>12</v>
      </c>
      <c r="D47" s="24">
        <v>24526</v>
      </c>
      <c r="E47" s="22">
        <v>24526</v>
      </c>
      <c r="F47" s="22">
        <v>24526</v>
      </c>
      <c r="G47" s="22">
        <v>25593</v>
      </c>
      <c r="H47" s="22">
        <v>27827</v>
      </c>
      <c r="I47" s="13">
        <f t="shared" si="11"/>
        <v>113.45918616977902</v>
      </c>
    </row>
    <row r="48" spans="1:9" ht="31.5">
      <c r="A48" s="7">
        <v>36</v>
      </c>
      <c r="B48" s="11" t="s">
        <v>61</v>
      </c>
      <c r="C48" s="20" t="s">
        <v>62</v>
      </c>
      <c r="D48" s="15">
        <v>26057</v>
      </c>
      <c r="E48" s="17">
        <v>27548.7</v>
      </c>
      <c r="F48" s="17">
        <v>27827</v>
      </c>
      <c r="G48" s="17">
        <v>28776.5</v>
      </c>
      <c r="H48" s="17">
        <v>29201</v>
      </c>
      <c r="I48" s="16">
        <f t="shared" si="11"/>
        <v>112.06585562420848</v>
      </c>
    </row>
    <row r="49" spans="1:9" ht="40.5" customHeight="1">
      <c r="A49" s="7">
        <v>37</v>
      </c>
      <c r="B49" s="11" t="s">
        <v>63</v>
      </c>
      <c r="C49" s="10" t="s">
        <v>58</v>
      </c>
      <c r="D49" s="15">
        <v>9879</v>
      </c>
      <c r="E49" s="17">
        <v>9883</v>
      </c>
      <c r="F49" s="17">
        <f>D49*101.7%</f>
        <v>10046.943000000001</v>
      </c>
      <c r="G49" s="17">
        <f>D49*102%</f>
        <v>10076.58</v>
      </c>
      <c r="H49" s="17">
        <f>D49*102.2%</f>
        <v>10096.338</v>
      </c>
      <c r="I49" s="15">
        <f t="shared" si="11"/>
        <v>102.2</v>
      </c>
    </row>
    <row r="50" spans="1:9" ht="51" customHeight="1">
      <c r="A50" s="7">
        <v>38</v>
      </c>
      <c r="B50" s="11" t="s">
        <v>66</v>
      </c>
      <c r="C50" s="10" t="s">
        <v>64</v>
      </c>
      <c r="D50" s="15">
        <v>37</v>
      </c>
      <c r="E50" s="15">
        <v>35</v>
      </c>
      <c r="F50" s="15">
        <v>33.5</v>
      </c>
      <c r="G50" s="15">
        <v>31.2</v>
      </c>
      <c r="H50" s="15">
        <v>30</v>
      </c>
      <c r="I50" s="17">
        <f t="shared" si="11"/>
        <v>81.081081081081081</v>
      </c>
    </row>
    <row r="51" spans="1:9" ht="15.75" thickBot="1">
      <c r="A51" s="1"/>
      <c r="B51" s="2"/>
      <c r="C51" s="2"/>
      <c r="D51" s="2"/>
      <c r="E51" s="2"/>
      <c r="F51" s="2"/>
      <c r="G51" s="2"/>
      <c r="H51" s="2"/>
      <c r="I51" s="3"/>
    </row>
    <row r="52" spans="1:9" ht="15.75">
      <c r="A52" s="4"/>
    </row>
  </sheetData>
  <mergeCells count="9">
    <mergeCell ref="A1:I2"/>
    <mergeCell ref="A26:I26"/>
    <mergeCell ref="A22:A23"/>
    <mergeCell ref="A3:A4"/>
    <mergeCell ref="B3:B4"/>
    <mergeCell ref="C3:C4"/>
    <mergeCell ref="D3:D4"/>
    <mergeCell ref="F3:H3"/>
    <mergeCell ref="I3:I4"/>
  </mergeCells>
  <printOptions horizontalCentered="1"/>
  <pageMargins left="0" right="0" top="0" bottom="0" header="0.31496062992125984" footer="0"/>
  <pageSetup paperSize="9" scale="80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2021-11-16T14:28:42Z</dcterms:modified>
</cp:coreProperties>
</file>